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nise &amp; Jerry.DESKTOP-VHC6UKQ\Denise's Folder\Tolstoi Heritage Centre\"/>
    </mc:Choice>
  </mc:AlternateContent>
  <xr:revisionPtr revIDLastSave="0" documentId="13_ncr:1_{8D77CC11-C0E9-4861-B9F8-22428B8B4D3B}" xr6:coauthVersionLast="47" xr6:coauthVersionMax="47" xr10:uidLastSave="{00000000-0000-0000-0000-000000000000}"/>
  <bookViews>
    <workbookView xWindow="-120" yWindow="-120" windowWidth="29040" windowHeight="15840" xr2:uid="{9A00EA20-35C2-43D4-8711-AEC95F0048CA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85" i="1" l="1"/>
  <c r="G86" i="1"/>
  <c r="I80" i="1"/>
  <c r="J78" i="1"/>
  <c r="G77" i="1"/>
  <c r="H78" i="1"/>
  <c r="G71" i="1"/>
  <c r="H72" i="1"/>
  <c r="J62" i="1"/>
  <c r="I58" i="1"/>
  <c r="H47" i="1"/>
  <c r="I47" i="1"/>
  <c r="I62" i="1"/>
  <c r="K62" i="1"/>
  <c r="J21" i="1"/>
  <c r="J41" i="1"/>
  <c r="G28" i="1"/>
  <c r="G29" i="1"/>
  <c r="G30" i="1"/>
  <c r="H29" i="1"/>
  <c r="I34" i="1"/>
  <c r="I20" i="1"/>
  <c r="H18" i="1"/>
  <c r="H15" i="1"/>
  <c r="I15" i="1"/>
  <c r="H16" i="1"/>
  <c r="I18" i="1"/>
  <c r="I21" i="1"/>
  <c r="I41" i="1"/>
  <c r="K41" i="1"/>
  <c r="J6" i="1"/>
  <c r="J11" i="1"/>
  <c r="J64" i="1"/>
  <c r="I6" i="1"/>
  <c r="I11" i="1"/>
  <c r="K11" i="1"/>
  <c r="I64" i="1"/>
  <c r="K64" i="1"/>
  <c r="I77" i="1"/>
</calcChain>
</file>

<file path=xl/sharedStrings.xml><?xml version="1.0" encoding="utf-8"?>
<sst xmlns="http://schemas.openxmlformats.org/spreadsheetml/2006/main" count="92" uniqueCount="72">
  <si>
    <t>Annual Financial Report (draft version)</t>
  </si>
  <si>
    <t>Tolstoi Holy Trinity Church Historical Society Inc. (O/A Tolstoi Heritage Centre)</t>
  </si>
  <si>
    <t>For the period from April 1, 2024 to March 31, 2025</t>
  </si>
  <si>
    <t>Chequing</t>
  </si>
  <si>
    <t>Savings</t>
  </si>
  <si>
    <t>Opening bank balance</t>
  </si>
  <si>
    <t>Transfer from chequing to savings</t>
  </si>
  <si>
    <t>Transfer from savings to chequing</t>
  </si>
  <si>
    <t>Add revenue</t>
  </si>
  <si>
    <t xml:space="preserve">General donations </t>
  </si>
  <si>
    <t>Cash (receipted)</t>
  </si>
  <si>
    <t>Cash (unreceipted)</t>
  </si>
  <si>
    <t>Goods in kind (receipted)</t>
  </si>
  <si>
    <t>Fundraising donations</t>
  </si>
  <si>
    <t>Annex building project donations</t>
  </si>
  <si>
    <t>Canada Helps (unreceipted)</t>
  </si>
  <si>
    <t>Total donations</t>
  </si>
  <si>
    <t>Fundraising revenue:</t>
  </si>
  <si>
    <t>Spaghetti supper (profit $1,456.60)</t>
  </si>
  <si>
    <t>Includes donations:</t>
  </si>
  <si>
    <t>Cash</t>
  </si>
  <si>
    <t>In kind</t>
  </si>
  <si>
    <t>Reunion supper (profit $500.00)</t>
  </si>
  <si>
    <t>Christmas Market (profit $4,118.32)</t>
  </si>
  <si>
    <t>Garage sales</t>
  </si>
  <si>
    <t>Paint class</t>
  </si>
  <si>
    <t>Film crew support</t>
  </si>
  <si>
    <t>Book sales</t>
  </si>
  <si>
    <t>Clothing sales</t>
  </si>
  <si>
    <t>Cookbook sales</t>
  </si>
  <si>
    <t>Annex grant</t>
  </si>
  <si>
    <t xml:space="preserve">Return oral history grant </t>
  </si>
  <si>
    <t>Patronage dividends</t>
  </si>
  <si>
    <t>Interest on savings</t>
  </si>
  <si>
    <t>Less disbursements</t>
  </si>
  <si>
    <t>Fundraising expenses:</t>
  </si>
  <si>
    <t>Spaghetti supper expenses</t>
  </si>
  <si>
    <t>Reunion supper expenses</t>
  </si>
  <si>
    <t>Christmas Market expenses</t>
  </si>
  <si>
    <t>Other fundraising expenses</t>
  </si>
  <si>
    <t>Clothing purchases</t>
  </si>
  <si>
    <t>Cookbook shipping costs</t>
  </si>
  <si>
    <t>Hydro</t>
  </si>
  <si>
    <t>Internet</t>
  </si>
  <si>
    <t>Office expenses and corporate costs</t>
  </si>
  <si>
    <t>Bank fees and interest</t>
  </si>
  <si>
    <t>Supplies</t>
  </si>
  <si>
    <t>Storage containers, clothing rack, portable sign</t>
  </si>
  <si>
    <t>Garage repairs</t>
  </si>
  <si>
    <t>Shingling</t>
  </si>
  <si>
    <t>Maintenance</t>
  </si>
  <si>
    <t>Bedding plants</t>
  </si>
  <si>
    <t>Clean gutters</t>
  </si>
  <si>
    <t>Septic service</t>
  </si>
  <si>
    <t>Building project expenses</t>
  </si>
  <si>
    <t>Schematics</t>
  </si>
  <si>
    <t>Property taxes</t>
  </si>
  <si>
    <t>Closing ledger balance</t>
  </si>
  <si>
    <t>Bank reconciliation:</t>
  </si>
  <si>
    <t>Balance in bank, April 1, 2024</t>
  </si>
  <si>
    <t>Less: Outstanding cheques</t>
  </si>
  <si>
    <t>#306</t>
  </si>
  <si>
    <t xml:space="preserve">Cash on hand </t>
  </si>
  <si>
    <t>Ending balance</t>
  </si>
  <si>
    <t>Balance in bank, March 31, 2025</t>
  </si>
  <si>
    <t>Lotteries profit</t>
  </si>
  <si>
    <t>Accumulator prize (50%)</t>
  </si>
  <si>
    <t>THC share (40%)</t>
  </si>
  <si>
    <t>Less: Float</t>
  </si>
  <si>
    <t>Less: Expenses</t>
  </si>
  <si>
    <t>Less: Lottery fees</t>
  </si>
  <si>
    <t>Bank balance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</si>
</sst>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[$-1009]mmmm\ d\,\ yyyy;@"/>
    <numFmt numFmtId="165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color theme="1"/>
      <name val="Arial"/>
      <family val="2"/>
    </font>
    <font>
      <i/>
      <sz val="8"/>
      <color theme="1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sz val="8"/>
      <color theme="1"/>
      <name val="Arial"/>
      <family val="2"/>
    </font>
    <font>
      <i/>
      <sz val="10"/>
      <color theme="1"/>
      <name val="Arial"/>
      <family val="2"/>
    </font>
    <font>
      <i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8">
    <xf numFmtId="0" fontId="0" fillId="0" borderId="0" xfId="0"/>
    <xf numFmtId="0" fontId="3" fillId="0" borderId="0" xfId="0" applyFont="1"/>
    <xf numFmtId="0" fontId="2" fillId="0" borderId="0" xfId="0" applyFont="1" applyAlignment="1">
      <alignment horizontal="center"/>
    </xf>
    <xf numFmtId="0" fontId="2" fillId="0" borderId="0" xfId="0" applyFont="1"/>
    <xf numFmtId="164" fontId="3" fillId="0" borderId="0" xfId="0" applyNumberFormat="1" applyFont="1" applyAlignment="1">
      <alignment horizontal="left"/>
    </xf>
    <xf numFmtId="44" fontId="2" fillId="0" borderId="1" xfId="2" applyFont="1" applyBorder="1"/>
    <xf numFmtId="44" fontId="2" fillId="0" borderId="0" xfId="2" applyFont="1" applyBorder="1"/>
    <xf numFmtId="43" fontId="2" fillId="0" borderId="0" xfId="1" applyFont="1"/>
    <xf numFmtId="43" fontId="3" fillId="0" borderId="0" xfId="1" applyFont="1"/>
    <xf numFmtId="43" fontId="2" fillId="0" borderId="2" xfId="1" applyFont="1" applyBorder="1"/>
    <xf numFmtId="43" fontId="4" fillId="0" borderId="0" xfId="0" applyNumberFormat="1" applyFont="1"/>
    <xf numFmtId="43" fontId="5" fillId="0" borderId="0" xfId="1" applyFont="1"/>
    <xf numFmtId="43" fontId="5" fillId="0" borderId="3" xfId="1" applyFont="1" applyBorder="1"/>
    <xf numFmtId="43" fontId="6" fillId="0" borderId="0" xfId="0" applyNumberFormat="1" applyFont="1"/>
    <xf numFmtId="43" fontId="3" fillId="0" borderId="0" xfId="0" applyNumberFormat="1" applyFont="1"/>
    <xf numFmtId="43" fontId="3" fillId="0" borderId="3" xfId="0" applyNumberFormat="1" applyFont="1" applyBorder="1"/>
    <xf numFmtId="43" fontId="6" fillId="0" borderId="4" xfId="1" applyFont="1" applyBorder="1"/>
    <xf numFmtId="0" fontId="6" fillId="0" borderId="0" xfId="0" applyFont="1"/>
    <xf numFmtId="43" fontId="6" fillId="0" borderId="0" xfId="1" applyFont="1" applyBorder="1"/>
    <xf numFmtId="43" fontId="3" fillId="0" borderId="0" xfId="1" applyFont="1" applyBorder="1"/>
    <xf numFmtId="0" fontId="4" fillId="0" borderId="0" xfId="0" applyFont="1"/>
    <xf numFmtId="43" fontId="4" fillId="0" borderId="0" xfId="1" applyFont="1"/>
    <xf numFmtId="0" fontId="7" fillId="0" borderId="0" xfId="0" applyFont="1"/>
    <xf numFmtId="43" fontId="7" fillId="0" borderId="0" xfId="1" applyFont="1"/>
    <xf numFmtId="43" fontId="4" fillId="0" borderId="0" xfId="1" applyFont="1" applyFill="1"/>
    <xf numFmtId="43" fontId="4" fillId="0" borderId="1" xfId="1" applyFont="1" applyBorder="1"/>
    <xf numFmtId="0" fontId="8" fillId="0" borderId="0" xfId="0" applyFont="1"/>
    <xf numFmtId="43" fontId="8" fillId="0" borderId="0" xfId="1" applyFont="1"/>
    <xf numFmtId="43" fontId="5" fillId="0" borderId="0" xfId="1" applyFont="1" applyBorder="1"/>
    <xf numFmtId="43" fontId="2" fillId="0" borderId="0" xfId="1" applyFont="1" applyBorder="1"/>
    <xf numFmtId="43" fontId="6" fillId="0" borderId="0" xfId="1" applyFont="1"/>
    <xf numFmtId="0" fontId="5" fillId="0" borderId="0" xfId="0" applyFont="1"/>
    <xf numFmtId="17" fontId="3" fillId="0" borderId="0" xfId="0" applyNumberFormat="1" applyFont="1"/>
    <xf numFmtId="0" fontId="9" fillId="0" borderId="0" xfId="0" applyFont="1"/>
    <xf numFmtId="43" fontId="2" fillId="0" borderId="2" xfId="0" applyNumberFormat="1" applyFont="1" applyBorder="1"/>
    <xf numFmtId="43" fontId="2" fillId="0" borderId="0" xfId="0" applyNumberFormat="1" applyFont="1"/>
    <xf numFmtId="165" fontId="3" fillId="0" borderId="0" xfId="0" applyNumberFormat="1" applyFont="1"/>
    <xf numFmtId="44" fontId="3" fillId="0" borderId="0" xfId="2" applyFont="1"/>
    <xf numFmtId="43" fontId="3" fillId="0" borderId="0" xfId="1" applyFont="1" applyAlignment="1">
      <alignment horizontal="center"/>
    </xf>
    <xf numFmtId="44" fontId="3" fillId="0" borderId="1" xfId="2" applyFont="1" applyBorder="1"/>
    <xf numFmtId="44" fontId="3" fillId="0" borderId="5" xfId="2" applyFont="1" applyBorder="1"/>
    <xf numFmtId="44" fontId="6" fillId="0" borderId="1" xfId="2" applyFont="1" applyBorder="1"/>
    <xf numFmtId="44" fontId="2" fillId="2" borderId="1" xfId="2" applyFont="1" applyFill="1" applyBorder="1"/>
    <xf numFmtId="44" fontId="6" fillId="0" borderId="6" xfId="2" applyFont="1" applyBorder="1"/>
    <xf numFmtId="44" fontId="6" fillId="0" borderId="0" xfId="0" applyNumberFormat="1" applyFont="1"/>
    <xf numFmtId="43" fontId="3" fillId="0" borderId="3" xfId="1" applyFont="1" applyBorder="1"/>
    <xf numFmtId="0" fontId="2" fillId="0" borderId="0" xfId="0" applyFont="1" applyAlignment="1">
      <alignment horizontal="center"/>
    </xf>
    <xf numFmtId="164" fontId="3" fillId="0" borderId="0" xfId="0" applyNumberFormat="1" applyFont="1" applyAlignment="1">
      <alignment horizontal="left"/>
    </xf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0DFF07-B93C-466F-A5E4-EE6C1134C7D4}">
  <sheetPr>
    <pageSetUpPr fitToPage="1"/>
  </sheetPr>
  <dimension ref="A1:IU87"/>
  <sheetViews>
    <sheetView tabSelected="1" workbookViewId="0">
      <selection activeCell="C75" sqref="C75"/>
    </sheetView>
  </sheetViews>
  <sheetFormatPr defaultColWidth="8.85546875" defaultRowHeight="15" x14ac:dyDescent="0.25"/>
  <cols>
    <col min="1" max="1" width="23.28515625" style="1" customWidth="1"/>
    <col min="2" max="2" width="23.42578125" style="1" customWidth="1"/>
    <col min="3" max="3" width="8.85546875" style="1"/>
    <col min="4" max="4" width="2.7109375" style="1" customWidth="1"/>
    <col min="5" max="5" width="8.85546875" style="1"/>
    <col min="6" max="6" width="10.28515625" style="1" customWidth="1"/>
    <col min="7" max="7" width="12.42578125" style="1" customWidth="1"/>
    <col min="8" max="8" width="11.28515625" style="1" customWidth="1"/>
    <col min="9" max="9" width="11.7109375" style="1" customWidth="1"/>
    <col min="10" max="10" width="12.5703125" style="1" customWidth="1"/>
    <col min="11" max="11" width="10.28515625" style="1" customWidth="1"/>
    <col min="12" max="12" width="9.42578125" style="1" bestFit="1" customWidth="1"/>
    <col min="13" max="255" width="8.85546875" style="1"/>
    <col min="256" max="256" width="23.28515625" customWidth="1"/>
    <col min="257" max="257" width="15.7109375" customWidth="1"/>
    <col min="259" max="259" width="2.7109375" customWidth="1"/>
    <col min="261" max="261" width="10.28515625" customWidth="1"/>
    <col min="262" max="262" width="11.42578125" customWidth="1"/>
    <col min="263" max="263" width="9.42578125" customWidth="1"/>
    <col min="264" max="264" width="11.28515625" customWidth="1"/>
    <col min="265" max="265" width="11.7109375" customWidth="1"/>
    <col min="266" max="266" width="10.140625" customWidth="1"/>
    <col min="268" max="268" width="9.42578125" bestFit="1" customWidth="1"/>
    <col min="512" max="512" width="23.28515625" customWidth="1"/>
    <col min="513" max="513" width="15.7109375" customWidth="1"/>
    <col min="515" max="515" width="2.7109375" customWidth="1"/>
    <col min="517" max="517" width="10.28515625" customWidth="1"/>
    <col min="518" max="518" width="11.42578125" customWidth="1"/>
    <col min="519" max="519" width="9.42578125" customWidth="1"/>
    <col min="520" max="520" width="11.28515625" customWidth="1"/>
    <col min="521" max="521" width="11.7109375" customWidth="1"/>
    <col min="522" max="522" width="10.140625" customWidth="1"/>
    <col min="524" max="524" width="9.42578125" bestFit="1" customWidth="1"/>
    <col min="768" max="768" width="23.28515625" customWidth="1"/>
    <col min="769" max="769" width="15.7109375" customWidth="1"/>
    <col min="771" max="771" width="2.7109375" customWidth="1"/>
    <col min="773" max="773" width="10.28515625" customWidth="1"/>
    <col min="774" max="774" width="11.42578125" customWidth="1"/>
    <col min="775" max="775" width="9.42578125" customWidth="1"/>
    <col min="776" max="776" width="11.28515625" customWidth="1"/>
    <col min="777" max="777" width="11.7109375" customWidth="1"/>
    <col min="778" max="778" width="10.140625" customWidth="1"/>
    <col min="780" max="780" width="9.42578125" bestFit="1" customWidth="1"/>
    <col min="1024" max="1024" width="23.28515625" customWidth="1"/>
    <col min="1025" max="1025" width="15.7109375" customWidth="1"/>
    <col min="1027" max="1027" width="2.7109375" customWidth="1"/>
    <col min="1029" max="1029" width="10.28515625" customWidth="1"/>
    <col min="1030" max="1030" width="11.42578125" customWidth="1"/>
    <col min="1031" max="1031" width="9.42578125" customWidth="1"/>
    <col min="1032" max="1032" width="11.28515625" customWidth="1"/>
    <col min="1033" max="1033" width="11.7109375" customWidth="1"/>
    <col min="1034" max="1034" width="10.140625" customWidth="1"/>
    <col min="1036" max="1036" width="9.42578125" bestFit="1" customWidth="1"/>
    <col min="1280" max="1280" width="23.28515625" customWidth="1"/>
    <col min="1281" max="1281" width="15.7109375" customWidth="1"/>
    <col min="1283" max="1283" width="2.7109375" customWidth="1"/>
    <col min="1285" max="1285" width="10.28515625" customWidth="1"/>
    <col min="1286" max="1286" width="11.42578125" customWidth="1"/>
    <col min="1287" max="1287" width="9.42578125" customWidth="1"/>
    <col min="1288" max="1288" width="11.28515625" customWidth="1"/>
    <col min="1289" max="1289" width="11.7109375" customWidth="1"/>
    <col min="1290" max="1290" width="10.140625" customWidth="1"/>
    <col min="1292" max="1292" width="9.42578125" bestFit="1" customWidth="1"/>
    <col min="1536" max="1536" width="23.28515625" customWidth="1"/>
    <col min="1537" max="1537" width="15.7109375" customWidth="1"/>
    <col min="1539" max="1539" width="2.7109375" customWidth="1"/>
    <col min="1541" max="1541" width="10.28515625" customWidth="1"/>
    <col min="1542" max="1542" width="11.42578125" customWidth="1"/>
    <col min="1543" max="1543" width="9.42578125" customWidth="1"/>
    <col min="1544" max="1544" width="11.28515625" customWidth="1"/>
    <col min="1545" max="1545" width="11.7109375" customWidth="1"/>
    <col min="1546" max="1546" width="10.140625" customWidth="1"/>
    <col min="1548" max="1548" width="9.42578125" bestFit="1" customWidth="1"/>
    <col min="1792" max="1792" width="23.28515625" customWidth="1"/>
    <col min="1793" max="1793" width="15.7109375" customWidth="1"/>
    <col min="1795" max="1795" width="2.7109375" customWidth="1"/>
    <col min="1797" max="1797" width="10.28515625" customWidth="1"/>
    <col min="1798" max="1798" width="11.42578125" customWidth="1"/>
    <col min="1799" max="1799" width="9.42578125" customWidth="1"/>
    <col min="1800" max="1800" width="11.28515625" customWidth="1"/>
    <col min="1801" max="1801" width="11.7109375" customWidth="1"/>
    <col min="1802" max="1802" width="10.140625" customWidth="1"/>
    <col min="1804" max="1804" width="9.42578125" bestFit="1" customWidth="1"/>
    <col min="2048" max="2048" width="23.28515625" customWidth="1"/>
    <col min="2049" max="2049" width="15.7109375" customWidth="1"/>
    <col min="2051" max="2051" width="2.7109375" customWidth="1"/>
    <col min="2053" max="2053" width="10.28515625" customWidth="1"/>
    <col min="2054" max="2054" width="11.42578125" customWidth="1"/>
    <col min="2055" max="2055" width="9.42578125" customWidth="1"/>
    <col min="2056" max="2056" width="11.28515625" customWidth="1"/>
    <col min="2057" max="2057" width="11.7109375" customWidth="1"/>
    <col min="2058" max="2058" width="10.140625" customWidth="1"/>
    <col min="2060" max="2060" width="9.42578125" bestFit="1" customWidth="1"/>
    <col min="2304" max="2304" width="23.28515625" customWidth="1"/>
    <col min="2305" max="2305" width="15.7109375" customWidth="1"/>
    <col min="2307" max="2307" width="2.7109375" customWidth="1"/>
    <col min="2309" max="2309" width="10.28515625" customWidth="1"/>
    <col min="2310" max="2310" width="11.42578125" customWidth="1"/>
    <col min="2311" max="2311" width="9.42578125" customWidth="1"/>
    <col min="2312" max="2312" width="11.28515625" customWidth="1"/>
    <col min="2313" max="2313" width="11.7109375" customWidth="1"/>
    <col min="2314" max="2314" width="10.140625" customWidth="1"/>
    <col min="2316" max="2316" width="9.42578125" bestFit="1" customWidth="1"/>
    <col min="2560" max="2560" width="23.28515625" customWidth="1"/>
    <col min="2561" max="2561" width="15.7109375" customWidth="1"/>
    <col min="2563" max="2563" width="2.7109375" customWidth="1"/>
    <col min="2565" max="2565" width="10.28515625" customWidth="1"/>
    <col min="2566" max="2566" width="11.42578125" customWidth="1"/>
    <col min="2567" max="2567" width="9.42578125" customWidth="1"/>
    <col min="2568" max="2568" width="11.28515625" customWidth="1"/>
    <col min="2569" max="2569" width="11.7109375" customWidth="1"/>
    <col min="2570" max="2570" width="10.140625" customWidth="1"/>
    <col min="2572" max="2572" width="9.42578125" bestFit="1" customWidth="1"/>
    <col min="2816" max="2816" width="23.28515625" customWidth="1"/>
    <col min="2817" max="2817" width="15.7109375" customWidth="1"/>
    <col min="2819" max="2819" width="2.7109375" customWidth="1"/>
    <col min="2821" max="2821" width="10.28515625" customWidth="1"/>
    <col min="2822" max="2822" width="11.42578125" customWidth="1"/>
    <col min="2823" max="2823" width="9.42578125" customWidth="1"/>
    <col min="2824" max="2824" width="11.28515625" customWidth="1"/>
    <col min="2825" max="2825" width="11.7109375" customWidth="1"/>
    <col min="2826" max="2826" width="10.140625" customWidth="1"/>
    <col min="2828" max="2828" width="9.42578125" bestFit="1" customWidth="1"/>
    <col min="3072" max="3072" width="23.28515625" customWidth="1"/>
    <col min="3073" max="3073" width="15.7109375" customWidth="1"/>
    <col min="3075" max="3075" width="2.7109375" customWidth="1"/>
    <col min="3077" max="3077" width="10.28515625" customWidth="1"/>
    <col min="3078" max="3078" width="11.42578125" customWidth="1"/>
    <col min="3079" max="3079" width="9.42578125" customWidth="1"/>
    <col min="3080" max="3080" width="11.28515625" customWidth="1"/>
    <col min="3081" max="3081" width="11.7109375" customWidth="1"/>
    <col min="3082" max="3082" width="10.140625" customWidth="1"/>
    <col min="3084" max="3084" width="9.42578125" bestFit="1" customWidth="1"/>
    <col min="3328" max="3328" width="23.28515625" customWidth="1"/>
    <col min="3329" max="3329" width="15.7109375" customWidth="1"/>
    <col min="3331" max="3331" width="2.7109375" customWidth="1"/>
    <col min="3333" max="3333" width="10.28515625" customWidth="1"/>
    <col min="3334" max="3334" width="11.42578125" customWidth="1"/>
    <col min="3335" max="3335" width="9.42578125" customWidth="1"/>
    <col min="3336" max="3336" width="11.28515625" customWidth="1"/>
    <col min="3337" max="3337" width="11.7109375" customWidth="1"/>
    <col min="3338" max="3338" width="10.140625" customWidth="1"/>
    <col min="3340" max="3340" width="9.42578125" bestFit="1" customWidth="1"/>
    <col min="3584" max="3584" width="23.28515625" customWidth="1"/>
    <col min="3585" max="3585" width="15.7109375" customWidth="1"/>
    <col min="3587" max="3587" width="2.7109375" customWidth="1"/>
    <col min="3589" max="3589" width="10.28515625" customWidth="1"/>
    <col min="3590" max="3590" width="11.42578125" customWidth="1"/>
    <col min="3591" max="3591" width="9.42578125" customWidth="1"/>
    <col min="3592" max="3592" width="11.28515625" customWidth="1"/>
    <col min="3593" max="3593" width="11.7109375" customWidth="1"/>
    <col min="3594" max="3594" width="10.140625" customWidth="1"/>
    <col min="3596" max="3596" width="9.42578125" bestFit="1" customWidth="1"/>
    <col min="3840" max="3840" width="23.28515625" customWidth="1"/>
    <col min="3841" max="3841" width="15.7109375" customWidth="1"/>
    <col min="3843" max="3843" width="2.7109375" customWidth="1"/>
    <col min="3845" max="3845" width="10.28515625" customWidth="1"/>
    <col min="3846" max="3846" width="11.42578125" customWidth="1"/>
    <col min="3847" max="3847" width="9.42578125" customWidth="1"/>
    <col min="3848" max="3848" width="11.28515625" customWidth="1"/>
    <col min="3849" max="3849" width="11.7109375" customWidth="1"/>
    <col min="3850" max="3850" width="10.140625" customWidth="1"/>
    <col min="3852" max="3852" width="9.42578125" bestFit="1" customWidth="1"/>
    <col min="4096" max="4096" width="23.28515625" customWidth="1"/>
    <col min="4097" max="4097" width="15.7109375" customWidth="1"/>
    <col min="4099" max="4099" width="2.7109375" customWidth="1"/>
    <col min="4101" max="4101" width="10.28515625" customWidth="1"/>
    <col min="4102" max="4102" width="11.42578125" customWidth="1"/>
    <col min="4103" max="4103" width="9.42578125" customWidth="1"/>
    <col min="4104" max="4104" width="11.28515625" customWidth="1"/>
    <col min="4105" max="4105" width="11.7109375" customWidth="1"/>
    <col min="4106" max="4106" width="10.140625" customWidth="1"/>
    <col min="4108" max="4108" width="9.42578125" bestFit="1" customWidth="1"/>
    <col min="4352" max="4352" width="23.28515625" customWidth="1"/>
    <col min="4353" max="4353" width="15.7109375" customWidth="1"/>
    <col min="4355" max="4355" width="2.7109375" customWidth="1"/>
    <col min="4357" max="4357" width="10.28515625" customWidth="1"/>
    <col min="4358" max="4358" width="11.42578125" customWidth="1"/>
    <col min="4359" max="4359" width="9.42578125" customWidth="1"/>
    <col min="4360" max="4360" width="11.28515625" customWidth="1"/>
    <col min="4361" max="4361" width="11.7109375" customWidth="1"/>
    <col min="4362" max="4362" width="10.140625" customWidth="1"/>
    <col min="4364" max="4364" width="9.42578125" bestFit="1" customWidth="1"/>
    <col min="4608" max="4608" width="23.28515625" customWidth="1"/>
    <col min="4609" max="4609" width="15.7109375" customWidth="1"/>
    <col min="4611" max="4611" width="2.7109375" customWidth="1"/>
    <col min="4613" max="4613" width="10.28515625" customWidth="1"/>
    <col min="4614" max="4614" width="11.42578125" customWidth="1"/>
    <col min="4615" max="4615" width="9.42578125" customWidth="1"/>
    <col min="4616" max="4616" width="11.28515625" customWidth="1"/>
    <col min="4617" max="4617" width="11.7109375" customWidth="1"/>
    <col min="4618" max="4618" width="10.140625" customWidth="1"/>
    <col min="4620" max="4620" width="9.42578125" bestFit="1" customWidth="1"/>
    <col min="4864" max="4864" width="23.28515625" customWidth="1"/>
    <col min="4865" max="4865" width="15.7109375" customWidth="1"/>
    <col min="4867" max="4867" width="2.7109375" customWidth="1"/>
    <col min="4869" max="4869" width="10.28515625" customWidth="1"/>
    <col min="4870" max="4870" width="11.42578125" customWidth="1"/>
    <col min="4871" max="4871" width="9.42578125" customWidth="1"/>
    <col min="4872" max="4872" width="11.28515625" customWidth="1"/>
    <col min="4873" max="4873" width="11.7109375" customWidth="1"/>
    <col min="4874" max="4874" width="10.140625" customWidth="1"/>
    <col min="4876" max="4876" width="9.42578125" bestFit="1" customWidth="1"/>
    <col min="5120" max="5120" width="23.28515625" customWidth="1"/>
    <col min="5121" max="5121" width="15.7109375" customWidth="1"/>
    <col min="5123" max="5123" width="2.7109375" customWidth="1"/>
    <col min="5125" max="5125" width="10.28515625" customWidth="1"/>
    <col min="5126" max="5126" width="11.42578125" customWidth="1"/>
    <col min="5127" max="5127" width="9.42578125" customWidth="1"/>
    <col min="5128" max="5128" width="11.28515625" customWidth="1"/>
    <col min="5129" max="5129" width="11.7109375" customWidth="1"/>
    <col min="5130" max="5130" width="10.140625" customWidth="1"/>
    <col min="5132" max="5132" width="9.42578125" bestFit="1" customWidth="1"/>
    <col min="5376" max="5376" width="23.28515625" customWidth="1"/>
    <col min="5377" max="5377" width="15.7109375" customWidth="1"/>
    <col min="5379" max="5379" width="2.7109375" customWidth="1"/>
    <col min="5381" max="5381" width="10.28515625" customWidth="1"/>
    <col min="5382" max="5382" width="11.42578125" customWidth="1"/>
    <col min="5383" max="5383" width="9.42578125" customWidth="1"/>
    <col min="5384" max="5384" width="11.28515625" customWidth="1"/>
    <col min="5385" max="5385" width="11.7109375" customWidth="1"/>
    <col min="5386" max="5386" width="10.140625" customWidth="1"/>
    <col min="5388" max="5388" width="9.42578125" bestFit="1" customWidth="1"/>
    <col min="5632" max="5632" width="23.28515625" customWidth="1"/>
    <col min="5633" max="5633" width="15.7109375" customWidth="1"/>
    <col min="5635" max="5635" width="2.7109375" customWidth="1"/>
    <col min="5637" max="5637" width="10.28515625" customWidth="1"/>
    <col min="5638" max="5638" width="11.42578125" customWidth="1"/>
    <col min="5639" max="5639" width="9.42578125" customWidth="1"/>
    <col min="5640" max="5640" width="11.28515625" customWidth="1"/>
    <col min="5641" max="5641" width="11.7109375" customWidth="1"/>
    <col min="5642" max="5642" width="10.140625" customWidth="1"/>
    <col min="5644" max="5644" width="9.42578125" bestFit="1" customWidth="1"/>
    <col min="5888" max="5888" width="23.28515625" customWidth="1"/>
    <col min="5889" max="5889" width="15.7109375" customWidth="1"/>
    <col min="5891" max="5891" width="2.7109375" customWidth="1"/>
    <col min="5893" max="5893" width="10.28515625" customWidth="1"/>
    <col min="5894" max="5894" width="11.42578125" customWidth="1"/>
    <col min="5895" max="5895" width="9.42578125" customWidth="1"/>
    <col min="5896" max="5896" width="11.28515625" customWidth="1"/>
    <col min="5897" max="5897" width="11.7109375" customWidth="1"/>
    <col min="5898" max="5898" width="10.140625" customWidth="1"/>
    <col min="5900" max="5900" width="9.42578125" bestFit="1" customWidth="1"/>
    <col min="6144" max="6144" width="23.28515625" customWidth="1"/>
    <col min="6145" max="6145" width="15.7109375" customWidth="1"/>
    <col min="6147" max="6147" width="2.7109375" customWidth="1"/>
    <col min="6149" max="6149" width="10.28515625" customWidth="1"/>
    <col min="6150" max="6150" width="11.42578125" customWidth="1"/>
    <col min="6151" max="6151" width="9.42578125" customWidth="1"/>
    <col min="6152" max="6152" width="11.28515625" customWidth="1"/>
    <col min="6153" max="6153" width="11.7109375" customWidth="1"/>
    <col min="6154" max="6154" width="10.140625" customWidth="1"/>
    <col min="6156" max="6156" width="9.42578125" bestFit="1" customWidth="1"/>
    <col min="6400" max="6400" width="23.28515625" customWidth="1"/>
    <col min="6401" max="6401" width="15.7109375" customWidth="1"/>
    <col min="6403" max="6403" width="2.7109375" customWidth="1"/>
    <col min="6405" max="6405" width="10.28515625" customWidth="1"/>
    <col min="6406" max="6406" width="11.42578125" customWidth="1"/>
    <col min="6407" max="6407" width="9.42578125" customWidth="1"/>
    <col min="6408" max="6408" width="11.28515625" customWidth="1"/>
    <col min="6409" max="6409" width="11.7109375" customWidth="1"/>
    <col min="6410" max="6410" width="10.140625" customWidth="1"/>
    <col min="6412" max="6412" width="9.42578125" bestFit="1" customWidth="1"/>
    <col min="6656" max="6656" width="23.28515625" customWidth="1"/>
    <col min="6657" max="6657" width="15.7109375" customWidth="1"/>
    <col min="6659" max="6659" width="2.7109375" customWidth="1"/>
    <col min="6661" max="6661" width="10.28515625" customWidth="1"/>
    <col min="6662" max="6662" width="11.42578125" customWidth="1"/>
    <col min="6663" max="6663" width="9.42578125" customWidth="1"/>
    <col min="6664" max="6664" width="11.28515625" customWidth="1"/>
    <col min="6665" max="6665" width="11.7109375" customWidth="1"/>
    <col min="6666" max="6666" width="10.140625" customWidth="1"/>
    <col min="6668" max="6668" width="9.42578125" bestFit="1" customWidth="1"/>
    <col min="6912" max="6912" width="23.28515625" customWidth="1"/>
    <col min="6913" max="6913" width="15.7109375" customWidth="1"/>
    <col min="6915" max="6915" width="2.7109375" customWidth="1"/>
    <col min="6917" max="6917" width="10.28515625" customWidth="1"/>
    <col min="6918" max="6918" width="11.42578125" customWidth="1"/>
    <col min="6919" max="6919" width="9.42578125" customWidth="1"/>
    <col min="6920" max="6920" width="11.28515625" customWidth="1"/>
    <col min="6921" max="6921" width="11.7109375" customWidth="1"/>
    <col min="6922" max="6922" width="10.140625" customWidth="1"/>
    <col min="6924" max="6924" width="9.42578125" bestFit="1" customWidth="1"/>
    <col min="7168" max="7168" width="23.28515625" customWidth="1"/>
    <col min="7169" max="7169" width="15.7109375" customWidth="1"/>
    <col min="7171" max="7171" width="2.7109375" customWidth="1"/>
    <col min="7173" max="7173" width="10.28515625" customWidth="1"/>
    <col min="7174" max="7174" width="11.42578125" customWidth="1"/>
    <col min="7175" max="7175" width="9.42578125" customWidth="1"/>
    <col min="7176" max="7176" width="11.28515625" customWidth="1"/>
    <col min="7177" max="7177" width="11.7109375" customWidth="1"/>
    <col min="7178" max="7178" width="10.140625" customWidth="1"/>
    <col min="7180" max="7180" width="9.42578125" bestFit="1" customWidth="1"/>
    <col min="7424" max="7424" width="23.28515625" customWidth="1"/>
    <col min="7425" max="7425" width="15.7109375" customWidth="1"/>
    <col min="7427" max="7427" width="2.7109375" customWidth="1"/>
    <col min="7429" max="7429" width="10.28515625" customWidth="1"/>
    <col min="7430" max="7430" width="11.42578125" customWidth="1"/>
    <col min="7431" max="7431" width="9.42578125" customWidth="1"/>
    <col min="7432" max="7432" width="11.28515625" customWidth="1"/>
    <col min="7433" max="7433" width="11.7109375" customWidth="1"/>
    <col min="7434" max="7434" width="10.140625" customWidth="1"/>
    <col min="7436" max="7436" width="9.42578125" bestFit="1" customWidth="1"/>
    <col min="7680" max="7680" width="23.28515625" customWidth="1"/>
    <col min="7681" max="7681" width="15.7109375" customWidth="1"/>
    <col min="7683" max="7683" width="2.7109375" customWidth="1"/>
    <col min="7685" max="7685" width="10.28515625" customWidth="1"/>
    <col min="7686" max="7686" width="11.42578125" customWidth="1"/>
    <col min="7687" max="7687" width="9.42578125" customWidth="1"/>
    <col min="7688" max="7688" width="11.28515625" customWidth="1"/>
    <col min="7689" max="7689" width="11.7109375" customWidth="1"/>
    <col min="7690" max="7690" width="10.140625" customWidth="1"/>
    <col min="7692" max="7692" width="9.42578125" bestFit="1" customWidth="1"/>
    <col min="7936" max="7936" width="23.28515625" customWidth="1"/>
    <col min="7937" max="7937" width="15.7109375" customWidth="1"/>
    <col min="7939" max="7939" width="2.7109375" customWidth="1"/>
    <col min="7941" max="7941" width="10.28515625" customWidth="1"/>
    <col min="7942" max="7942" width="11.42578125" customWidth="1"/>
    <col min="7943" max="7943" width="9.42578125" customWidth="1"/>
    <col min="7944" max="7944" width="11.28515625" customWidth="1"/>
    <col min="7945" max="7945" width="11.7109375" customWidth="1"/>
    <col min="7946" max="7946" width="10.140625" customWidth="1"/>
    <col min="7948" max="7948" width="9.42578125" bestFit="1" customWidth="1"/>
    <col min="8192" max="8192" width="23.28515625" customWidth="1"/>
    <col min="8193" max="8193" width="15.7109375" customWidth="1"/>
    <col min="8195" max="8195" width="2.7109375" customWidth="1"/>
    <col min="8197" max="8197" width="10.28515625" customWidth="1"/>
    <col min="8198" max="8198" width="11.42578125" customWidth="1"/>
    <col min="8199" max="8199" width="9.42578125" customWidth="1"/>
    <col min="8200" max="8200" width="11.28515625" customWidth="1"/>
    <col min="8201" max="8201" width="11.7109375" customWidth="1"/>
    <col min="8202" max="8202" width="10.140625" customWidth="1"/>
    <col min="8204" max="8204" width="9.42578125" bestFit="1" customWidth="1"/>
    <col min="8448" max="8448" width="23.28515625" customWidth="1"/>
    <col min="8449" max="8449" width="15.7109375" customWidth="1"/>
    <col min="8451" max="8451" width="2.7109375" customWidth="1"/>
    <col min="8453" max="8453" width="10.28515625" customWidth="1"/>
    <col min="8454" max="8454" width="11.42578125" customWidth="1"/>
    <col min="8455" max="8455" width="9.42578125" customWidth="1"/>
    <col min="8456" max="8456" width="11.28515625" customWidth="1"/>
    <col min="8457" max="8457" width="11.7109375" customWidth="1"/>
    <col min="8458" max="8458" width="10.140625" customWidth="1"/>
    <col min="8460" max="8460" width="9.42578125" bestFit="1" customWidth="1"/>
    <col min="8704" max="8704" width="23.28515625" customWidth="1"/>
    <col min="8705" max="8705" width="15.7109375" customWidth="1"/>
    <col min="8707" max="8707" width="2.7109375" customWidth="1"/>
    <col min="8709" max="8709" width="10.28515625" customWidth="1"/>
    <col min="8710" max="8710" width="11.42578125" customWidth="1"/>
    <col min="8711" max="8711" width="9.42578125" customWidth="1"/>
    <col min="8712" max="8712" width="11.28515625" customWidth="1"/>
    <col min="8713" max="8713" width="11.7109375" customWidth="1"/>
    <col min="8714" max="8714" width="10.140625" customWidth="1"/>
    <col min="8716" max="8716" width="9.42578125" bestFit="1" customWidth="1"/>
    <col min="8960" max="8960" width="23.28515625" customWidth="1"/>
    <col min="8961" max="8961" width="15.7109375" customWidth="1"/>
    <col min="8963" max="8963" width="2.7109375" customWidth="1"/>
    <col min="8965" max="8965" width="10.28515625" customWidth="1"/>
    <col min="8966" max="8966" width="11.42578125" customWidth="1"/>
    <col min="8967" max="8967" width="9.42578125" customWidth="1"/>
    <col min="8968" max="8968" width="11.28515625" customWidth="1"/>
    <col min="8969" max="8969" width="11.7109375" customWidth="1"/>
    <col min="8970" max="8970" width="10.140625" customWidth="1"/>
    <col min="8972" max="8972" width="9.42578125" bestFit="1" customWidth="1"/>
    <col min="9216" max="9216" width="23.28515625" customWidth="1"/>
    <col min="9217" max="9217" width="15.7109375" customWidth="1"/>
    <col min="9219" max="9219" width="2.7109375" customWidth="1"/>
    <col min="9221" max="9221" width="10.28515625" customWidth="1"/>
    <col min="9222" max="9222" width="11.42578125" customWidth="1"/>
    <col min="9223" max="9223" width="9.42578125" customWidth="1"/>
    <col min="9224" max="9224" width="11.28515625" customWidth="1"/>
    <col min="9225" max="9225" width="11.7109375" customWidth="1"/>
    <col min="9226" max="9226" width="10.140625" customWidth="1"/>
    <col min="9228" max="9228" width="9.42578125" bestFit="1" customWidth="1"/>
    <col min="9472" max="9472" width="23.28515625" customWidth="1"/>
    <col min="9473" max="9473" width="15.7109375" customWidth="1"/>
    <col min="9475" max="9475" width="2.7109375" customWidth="1"/>
    <col min="9477" max="9477" width="10.28515625" customWidth="1"/>
    <col min="9478" max="9478" width="11.42578125" customWidth="1"/>
    <col min="9479" max="9479" width="9.42578125" customWidth="1"/>
    <col min="9480" max="9480" width="11.28515625" customWidth="1"/>
    <col min="9481" max="9481" width="11.7109375" customWidth="1"/>
    <col min="9482" max="9482" width="10.140625" customWidth="1"/>
    <col min="9484" max="9484" width="9.42578125" bestFit="1" customWidth="1"/>
    <col min="9728" max="9728" width="23.28515625" customWidth="1"/>
    <col min="9729" max="9729" width="15.7109375" customWidth="1"/>
    <col min="9731" max="9731" width="2.7109375" customWidth="1"/>
    <col min="9733" max="9733" width="10.28515625" customWidth="1"/>
    <col min="9734" max="9734" width="11.42578125" customWidth="1"/>
    <col min="9735" max="9735" width="9.42578125" customWidth="1"/>
    <col min="9736" max="9736" width="11.28515625" customWidth="1"/>
    <col min="9737" max="9737" width="11.7109375" customWidth="1"/>
    <col min="9738" max="9738" width="10.140625" customWidth="1"/>
    <col min="9740" max="9740" width="9.42578125" bestFit="1" customWidth="1"/>
    <col min="9984" max="9984" width="23.28515625" customWidth="1"/>
    <col min="9985" max="9985" width="15.7109375" customWidth="1"/>
    <col min="9987" max="9987" width="2.7109375" customWidth="1"/>
    <col min="9989" max="9989" width="10.28515625" customWidth="1"/>
    <col min="9990" max="9990" width="11.42578125" customWidth="1"/>
    <col min="9991" max="9991" width="9.42578125" customWidth="1"/>
    <col min="9992" max="9992" width="11.28515625" customWidth="1"/>
    <col min="9993" max="9993" width="11.7109375" customWidth="1"/>
    <col min="9994" max="9994" width="10.140625" customWidth="1"/>
    <col min="9996" max="9996" width="9.42578125" bestFit="1" customWidth="1"/>
    <col min="10240" max="10240" width="23.28515625" customWidth="1"/>
    <col min="10241" max="10241" width="15.7109375" customWidth="1"/>
    <col min="10243" max="10243" width="2.7109375" customWidth="1"/>
    <col min="10245" max="10245" width="10.28515625" customWidth="1"/>
    <col min="10246" max="10246" width="11.42578125" customWidth="1"/>
    <col min="10247" max="10247" width="9.42578125" customWidth="1"/>
    <col min="10248" max="10248" width="11.28515625" customWidth="1"/>
    <col min="10249" max="10249" width="11.7109375" customWidth="1"/>
    <col min="10250" max="10250" width="10.140625" customWidth="1"/>
    <col min="10252" max="10252" width="9.42578125" bestFit="1" customWidth="1"/>
    <col min="10496" max="10496" width="23.28515625" customWidth="1"/>
    <col min="10497" max="10497" width="15.7109375" customWidth="1"/>
    <col min="10499" max="10499" width="2.7109375" customWidth="1"/>
    <col min="10501" max="10501" width="10.28515625" customWidth="1"/>
    <col min="10502" max="10502" width="11.42578125" customWidth="1"/>
    <col min="10503" max="10503" width="9.42578125" customWidth="1"/>
    <col min="10504" max="10504" width="11.28515625" customWidth="1"/>
    <col min="10505" max="10505" width="11.7109375" customWidth="1"/>
    <col min="10506" max="10506" width="10.140625" customWidth="1"/>
    <col min="10508" max="10508" width="9.42578125" bestFit="1" customWidth="1"/>
    <col min="10752" max="10752" width="23.28515625" customWidth="1"/>
    <col min="10753" max="10753" width="15.7109375" customWidth="1"/>
    <col min="10755" max="10755" width="2.7109375" customWidth="1"/>
    <col min="10757" max="10757" width="10.28515625" customWidth="1"/>
    <col min="10758" max="10758" width="11.42578125" customWidth="1"/>
    <col min="10759" max="10759" width="9.42578125" customWidth="1"/>
    <col min="10760" max="10760" width="11.28515625" customWidth="1"/>
    <col min="10761" max="10761" width="11.7109375" customWidth="1"/>
    <col min="10762" max="10762" width="10.140625" customWidth="1"/>
    <col min="10764" max="10764" width="9.42578125" bestFit="1" customWidth="1"/>
    <col min="11008" max="11008" width="23.28515625" customWidth="1"/>
    <col min="11009" max="11009" width="15.7109375" customWidth="1"/>
    <col min="11011" max="11011" width="2.7109375" customWidth="1"/>
    <col min="11013" max="11013" width="10.28515625" customWidth="1"/>
    <col min="11014" max="11014" width="11.42578125" customWidth="1"/>
    <col min="11015" max="11015" width="9.42578125" customWidth="1"/>
    <col min="11016" max="11016" width="11.28515625" customWidth="1"/>
    <col min="11017" max="11017" width="11.7109375" customWidth="1"/>
    <col min="11018" max="11018" width="10.140625" customWidth="1"/>
    <col min="11020" max="11020" width="9.42578125" bestFit="1" customWidth="1"/>
    <col min="11264" max="11264" width="23.28515625" customWidth="1"/>
    <col min="11265" max="11265" width="15.7109375" customWidth="1"/>
    <col min="11267" max="11267" width="2.7109375" customWidth="1"/>
    <col min="11269" max="11269" width="10.28515625" customWidth="1"/>
    <col min="11270" max="11270" width="11.42578125" customWidth="1"/>
    <col min="11271" max="11271" width="9.42578125" customWidth="1"/>
    <col min="11272" max="11272" width="11.28515625" customWidth="1"/>
    <col min="11273" max="11273" width="11.7109375" customWidth="1"/>
    <col min="11274" max="11274" width="10.140625" customWidth="1"/>
    <col min="11276" max="11276" width="9.42578125" bestFit="1" customWidth="1"/>
    <col min="11520" max="11520" width="23.28515625" customWidth="1"/>
    <col min="11521" max="11521" width="15.7109375" customWidth="1"/>
    <col min="11523" max="11523" width="2.7109375" customWidth="1"/>
    <col min="11525" max="11525" width="10.28515625" customWidth="1"/>
    <col min="11526" max="11526" width="11.42578125" customWidth="1"/>
    <col min="11527" max="11527" width="9.42578125" customWidth="1"/>
    <col min="11528" max="11528" width="11.28515625" customWidth="1"/>
    <col min="11529" max="11529" width="11.7109375" customWidth="1"/>
    <col min="11530" max="11530" width="10.140625" customWidth="1"/>
    <col min="11532" max="11532" width="9.42578125" bestFit="1" customWidth="1"/>
    <col min="11776" max="11776" width="23.28515625" customWidth="1"/>
    <col min="11777" max="11777" width="15.7109375" customWidth="1"/>
    <col min="11779" max="11779" width="2.7109375" customWidth="1"/>
    <col min="11781" max="11781" width="10.28515625" customWidth="1"/>
    <col min="11782" max="11782" width="11.42578125" customWidth="1"/>
    <col min="11783" max="11783" width="9.42578125" customWidth="1"/>
    <col min="11784" max="11784" width="11.28515625" customWidth="1"/>
    <col min="11785" max="11785" width="11.7109375" customWidth="1"/>
    <col min="11786" max="11786" width="10.140625" customWidth="1"/>
    <col min="11788" max="11788" width="9.42578125" bestFit="1" customWidth="1"/>
    <col min="12032" max="12032" width="23.28515625" customWidth="1"/>
    <col min="12033" max="12033" width="15.7109375" customWidth="1"/>
    <col min="12035" max="12035" width="2.7109375" customWidth="1"/>
    <col min="12037" max="12037" width="10.28515625" customWidth="1"/>
    <col min="12038" max="12038" width="11.42578125" customWidth="1"/>
    <col min="12039" max="12039" width="9.42578125" customWidth="1"/>
    <col min="12040" max="12040" width="11.28515625" customWidth="1"/>
    <col min="12041" max="12041" width="11.7109375" customWidth="1"/>
    <col min="12042" max="12042" width="10.140625" customWidth="1"/>
    <col min="12044" max="12044" width="9.42578125" bestFit="1" customWidth="1"/>
    <col min="12288" max="12288" width="23.28515625" customWidth="1"/>
    <col min="12289" max="12289" width="15.7109375" customWidth="1"/>
    <col min="12291" max="12291" width="2.7109375" customWidth="1"/>
    <col min="12293" max="12293" width="10.28515625" customWidth="1"/>
    <col min="12294" max="12294" width="11.42578125" customWidth="1"/>
    <col min="12295" max="12295" width="9.42578125" customWidth="1"/>
    <col min="12296" max="12296" width="11.28515625" customWidth="1"/>
    <col min="12297" max="12297" width="11.7109375" customWidth="1"/>
    <col min="12298" max="12298" width="10.140625" customWidth="1"/>
    <col min="12300" max="12300" width="9.42578125" bestFit="1" customWidth="1"/>
    <col min="12544" max="12544" width="23.28515625" customWidth="1"/>
    <col min="12545" max="12545" width="15.7109375" customWidth="1"/>
    <col min="12547" max="12547" width="2.7109375" customWidth="1"/>
    <col min="12549" max="12549" width="10.28515625" customWidth="1"/>
    <col min="12550" max="12550" width="11.42578125" customWidth="1"/>
    <col min="12551" max="12551" width="9.42578125" customWidth="1"/>
    <col min="12552" max="12552" width="11.28515625" customWidth="1"/>
    <col min="12553" max="12553" width="11.7109375" customWidth="1"/>
    <col min="12554" max="12554" width="10.140625" customWidth="1"/>
    <col min="12556" max="12556" width="9.42578125" bestFit="1" customWidth="1"/>
    <col min="12800" max="12800" width="23.28515625" customWidth="1"/>
    <col min="12801" max="12801" width="15.7109375" customWidth="1"/>
    <col min="12803" max="12803" width="2.7109375" customWidth="1"/>
    <col min="12805" max="12805" width="10.28515625" customWidth="1"/>
    <col min="12806" max="12806" width="11.42578125" customWidth="1"/>
    <col min="12807" max="12807" width="9.42578125" customWidth="1"/>
    <col min="12808" max="12808" width="11.28515625" customWidth="1"/>
    <col min="12809" max="12809" width="11.7109375" customWidth="1"/>
    <col min="12810" max="12810" width="10.140625" customWidth="1"/>
    <col min="12812" max="12812" width="9.42578125" bestFit="1" customWidth="1"/>
    <col min="13056" max="13056" width="23.28515625" customWidth="1"/>
    <col min="13057" max="13057" width="15.7109375" customWidth="1"/>
    <col min="13059" max="13059" width="2.7109375" customWidth="1"/>
    <col min="13061" max="13061" width="10.28515625" customWidth="1"/>
    <col min="13062" max="13062" width="11.42578125" customWidth="1"/>
    <col min="13063" max="13063" width="9.42578125" customWidth="1"/>
    <col min="13064" max="13064" width="11.28515625" customWidth="1"/>
    <col min="13065" max="13065" width="11.7109375" customWidth="1"/>
    <col min="13066" max="13066" width="10.140625" customWidth="1"/>
    <col min="13068" max="13068" width="9.42578125" bestFit="1" customWidth="1"/>
    <col min="13312" max="13312" width="23.28515625" customWidth="1"/>
    <col min="13313" max="13313" width="15.7109375" customWidth="1"/>
    <col min="13315" max="13315" width="2.7109375" customWidth="1"/>
    <col min="13317" max="13317" width="10.28515625" customWidth="1"/>
    <col min="13318" max="13318" width="11.42578125" customWidth="1"/>
    <col min="13319" max="13319" width="9.42578125" customWidth="1"/>
    <col min="13320" max="13320" width="11.28515625" customWidth="1"/>
    <col min="13321" max="13321" width="11.7109375" customWidth="1"/>
    <col min="13322" max="13322" width="10.140625" customWidth="1"/>
    <col min="13324" max="13324" width="9.42578125" bestFit="1" customWidth="1"/>
    <col min="13568" max="13568" width="23.28515625" customWidth="1"/>
    <col min="13569" max="13569" width="15.7109375" customWidth="1"/>
    <col min="13571" max="13571" width="2.7109375" customWidth="1"/>
    <col min="13573" max="13573" width="10.28515625" customWidth="1"/>
    <col min="13574" max="13574" width="11.42578125" customWidth="1"/>
    <col min="13575" max="13575" width="9.42578125" customWidth="1"/>
    <col min="13576" max="13576" width="11.28515625" customWidth="1"/>
    <col min="13577" max="13577" width="11.7109375" customWidth="1"/>
    <col min="13578" max="13578" width="10.140625" customWidth="1"/>
    <col min="13580" max="13580" width="9.42578125" bestFit="1" customWidth="1"/>
    <col min="13824" max="13824" width="23.28515625" customWidth="1"/>
    <col min="13825" max="13825" width="15.7109375" customWidth="1"/>
    <col min="13827" max="13827" width="2.7109375" customWidth="1"/>
    <col min="13829" max="13829" width="10.28515625" customWidth="1"/>
    <col min="13830" max="13830" width="11.42578125" customWidth="1"/>
    <col min="13831" max="13831" width="9.42578125" customWidth="1"/>
    <col min="13832" max="13832" width="11.28515625" customWidth="1"/>
    <col min="13833" max="13833" width="11.7109375" customWidth="1"/>
    <col min="13834" max="13834" width="10.140625" customWidth="1"/>
    <col min="13836" max="13836" width="9.42578125" bestFit="1" customWidth="1"/>
    <col min="14080" max="14080" width="23.28515625" customWidth="1"/>
    <col min="14081" max="14081" width="15.7109375" customWidth="1"/>
    <col min="14083" max="14083" width="2.7109375" customWidth="1"/>
    <col min="14085" max="14085" width="10.28515625" customWidth="1"/>
    <col min="14086" max="14086" width="11.42578125" customWidth="1"/>
    <col min="14087" max="14087" width="9.42578125" customWidth="1"/>
    <col min="14088" max="14088" width="11.28515625" customWidth="1"/>
    <col min="14089" max="14089" width="11.7109375" customWidth="1"/>
    <col min="14090" max="14090" width="10.140625" customWidth="1"/>
    <col min="14092" max="14092" width="9.42578125" bestFit="1" customWidth="1"/>
    <col min="14336" max="14336" width="23.28515625" customWidth="1"/>
    <col min="14337" max="14337" width="15.7109375" customWidth="1"/>
    <col min="14339" max="14339" width="2.7109375" customWidth="1"/>
    <col min="14341" max="14341" width="10.28515625" customWidth="1"/>
    <col min="14342" max="14342" width="11.42578125" customWidth="1"/>
    <col min="14343" max="14343" width="9.42578125" customWidth="1"/>
    <col min="14344" max="14344" width="11.28515625" customWidth="1"/>
    <col min="14345" max="14345" width="11.7109375" customWidth="1"/>
    <col min="14346" max="14346" width="10.140625" customWidth="1"/>
    <col min="14348" max="14348" width="9.42578125" bestFit="1" customWidth="1"/>
    <col min="14592" max="14592" width="23.28515625" customWidth="1"/>
    <col min="14593" max="14593" width="15.7109375" customWidth="1"/>
    <col min="14595" max="14595" width="2.7109375" customWidth="1"/>
    <col min="14597" max="14597" width="10.28515625" customWidth="1"/>
    <col min="14598" max="14598" width="11.42578125" customWidth="1"/>
    <col min="14599" max="14599" width="9.42578125" customWidth="1"/>
    <col min="14600" max="14600" width="11.28515625" customWidth="1"/>
    <col min="14601" max="14601" width="11.7109375" customWidth="1"/>
    <col min="14602" max="14602" width="10.140625" customWidth="1"/>
    <col min="14604" max="14604" width="9.42578125" bestFit="1" customWidth="1"/>
    <col min="14848" max="14848" width="23.28515625" customWidth="1"/>
    <col min="14849" max="14849" width="15.7109375" customWidth="1"/>
    <col min="14851" max="14851" width="2.7109375" customWidth="1"/>
    <col min="14853" max="14853" width="10.28515625" customWidth="1"/>
    <col min="14854" max="14854" width="11.42578125" customWidth="1"/>
    <col min="14855" max="14855" width="9.42578125" customWidth="1"/>
    <col min="14856" max="14856" width="11.28515625" customWidth="1"/>
    <col min="14857" max="14857" width="11.7109375" customWidth="1"/>
    <col min="14858" max="14858" width="10.140625" customWidth="1"/>
    <col min="14860" max="14860" width="9.42578125" bestFit="1" customWidth="1"/>
    <col min="15104" max="15104" width="23.28515625" customWidth="1"/>
    <col min="15105" max="15105" width="15.7109375" customWidth="1"/>
    <col min="15107" max="15107" width="2.7109375" customWidth="1"/>
    <col min="15109" max="15109" width="10.28515625" customWidth="1"/>
    <col min="15110" max="15110" width="11.42578125" customWidth="1"/>
    <col min="15111" max="15111" width="9.42578125" customWidth="1"/>
    <col min="15112" max="15112" width="11.28515625" customWidth="1"/>
    <col min="15113" max="15113" width="11.7109375" customWidth="1"/>
    <col min="15114" max="15114" width="10.140625" customWidth="1"/>
    <col min="15116" max="15116" width="9.42578125" bestFit="1" customWidth="1"/>
    <col min="15360" max="15360" width="23.28515625" customWidth="1"/>
    <col min="15361" max="15361" width="15.7109375" customWidth="1"/>
    <col min="15363" max="15363" width="2.7109375" customWidth="1"/>
    <col min="15365" max="15365" width="10.28515625" customWidth="1"/>
    <col min="15366" max="15366" width="11.42578125" customWidth="1"/>
    <col min="15367" max="15367" width="9.42578125" customWidth="1"/>
    <col min="15368" max="15368" width="11.28515625" customWidth="1"/>
    <col min="15369" max="15369" width="11.7109375" customWidth="1"/>
    <col min="15370" max="15370" width="10.140625" customWidth="1"/>
    <col min="15372" max="15372" width="9.42578125" bestFit="1" customWidth="1"/>
    <col min="15616" max="15616" width="23.28515625" customWidth="1"/>
    <col min="15617" max="15617" width="15.7109375" customWidth="1"/>
    <col min="15619" max="15619" width="2.7109375" customWidth="1"/>
    <col min="15621" max="15621" width="10.28515625" customWidth="1"/>
    <col min="15622" max="15622" width="11.42578125" customWidth="1"/>
    <col min="15623" max="15623" width="9.42578125" customWidth="1"/>
    <col min="15624" max="15624" width="11.28515625" customWidth="1"/>
    <col min="15625" max="15625" width="11.7109375" customWidth="1"/>
    <col min="15626" max="15626" width="10.140625" customWidth="1"/>
    <col min="15628" max="15628" width="9.42578125" bestFit="1" customWidth="1"/>
    <col min="15872" max="15872" width="23.28515625" customWidth="1"/>
    <col min="15873" max="15873" width="15.7109375" customWidth="1"/>
    <col min="15875" max="15875" width="2.7109375" customWidth="1"/>
    <col min="15877" max="15877" width="10.28515625" customWidth="1"/>
    <col min="15878" max="15878" width="11.42578125" customWidth="1"/>
    <col min="15879" max="15879" width="9.42578125" customWidth="1"/>
    <col min="15880" max="15880" width="11.28515625" customWidth="1"/>
    <col min="15881" max="15881" width="11.7109375" customWidth="1"/>
    <col min="15882" max="15882" width="10.140625" customWidth="1"/>
    <col min="15884" max="15884" width="9.42578125" bestFit="1" customWidth="1"/>
    <col min="16128" max="16128" width="23.28515625" customWidth="1"/>
    <col min="16129" max="16129" width="15.7109375" customWidth="1"/>
    <col min="16131" max="16131" width="2.7109375" customWidth="1"/>
    <col min="16133" max="16133" width="10.28515625" customWidth="1"/>
    <col min="16134" max="16134" width="11.42578125" customWidth="1"/>
    <col min="16135" max="16135" width="9.42578125" customWidth="1"/>
    <col min="16136" max="16136" width="11.28515625" customWidth="1"/>
    <col min="16137" max="16137" width="11.7109375" customWidth="1"/>
    <col min="16138" max="16138" width="10.140625" customWidth="1"/>
    <col min="16140" max="16140" width="9.42578125" bestFit="1" customWidth="1"/>
  </cols>
  <sheetData>
    <row r="1" spans="1:11" x14ac:dyDescent="0.25">
      <c r="A1" s="46" t="s">
        <v>0</v>
      </c>
      <c r="B1" s="46"/>
      <c r="C1" s="46"/>
      <c r="D1" s="46"/>
      <c r="E1" s="46"/>
      <c r="F1" s="46"/>
      <c r="G1" s="46"/>
      <c r="H1" s="46"/>
      <c r="I1" s="46"/>
    </row>
    <row r="2" spans="1:11" x14ac:dyDescent="0.25">
      <c r="A2" s="46" t="s">
        <v>1</v>
      </c>
      <c r="B2" s="46"/>
      <c r="C2" s="46"/>
      <c r="D2" s="46"/>
      <c r="E2" s="46"/>
      <c r="F2" s="46"/>
      <c r="G2" s="46"/>
      <c r="H2" s="46"/>
      <c r="I2" s="46"/>
    </row>
    <row r="3" spans="1:11" x14ac:dyDescent="0.25">
      <c r="A3" s="46" t="s">
        <v>2</v>
      </c>
      <c r="B3" s="46"/>
      <c r="C3" s="46"/>
      <c r="D3" s="46"/>
      <c r="E3" s="46"/>
      <c r="F3" s="46"/>
      <c r="G3" s="46"/>
      <c r="H3" s="46"/>
      <c r="I3" s="46"/>
    </row>
    <row r="4" spans="1:11" x14ac:dyDescent="0.25">
      <c r="A4" s="2"/>
      <c r="B4" s="2"/>
      <c r="C4" s="2"/>
      <c r="D4" s="2"/>
      <c r="E4" s="2"/>
      <c r="F4" s="2"/>
      <c r="G4" s="2"/>
      <c r="H4" s="2"/>
      <c r="I4" s="2"/>
    </row>
    <row r="5" spans="1:11" x14ac:dyDescent="0.25">
      <c r="A5" s="2"/>
      <c r="B5" s="2"/>
      <c r="C5" s="2"/>
      <c r="D5" s="2"/>
      <c r="E5" s="2"/>
      <c r="F5" s="2"/>
      <c r="G5" s="2"/>
      <c r="H5" s="2"/>
      <c r="I5" s="2" t="s">
        <v>3</v>
      </c>
      <c r="J5" s="2" t="s">
        <v>4</v>
      </c>
    </row>
    <row r="6" spans="1:11" ht="15.75" thickBot="1" x14ac:dyDescent="0.3">
      <c r="A6" s="3" t="s">
        <v>5</v>
      </c>
      <c r="B6" s="4">
        <v>45383</v>
      </c>
      <c r="I6" s="5">
        <f>G71</f>
        <v>5266.09</v>
      </c>
      <c r="J6" s="5">
        <f>G72</f>
        <v>60529.8</v>
      </c>
    </row>
    <row r="7" spans="1:11" ht="15.75" thickTop="1" x14ac:dyDescent="0.25">
      <c r="A7" s="3"/>
      <c r="B7" s="1" t="s">
        <v>6</v>
      </c>
      <c r="I7" s="6">
        <v>-90000</v>
      </c>
      <c r="J7" s="6">
        <v>90000</v>
      </c>
    </row>
    <row r="8" spans="1:11" x14ac:dyDescent="0.25">
      <c r="A8" s="3"/>
      <c r="B8" s="1" t="s">
        <v>7</v>
      </c>
      <c r="I8" s="7">
        <v>5000</v>
      </c>
      <c r="J8" s="7">
        <v>-5000</v>
      </c>
    </row>
    <row r="9" spans="1:11" x14ac:dyDescent="0.25">
      <c r="A9" s="3"/>
      <c r="I9" s="7">
        <v>20000</v>
      </c>
      <c r="J9" s="7">
        <v>-20000</v>
      </c>
    </row>
    <row r="10" spans="1:11" x14ac:dyDescent="0.25">
      <c r="B10" s="1" t="s">
        <v>6</v>
      </c>
      <c r="E10" s="8"/>
      <c r="F10" s="8"/>
      <c r="G10" s="8"/>
      <c r="H10" s="8"/>
      <c r="I10" s="7">
        <v>-8000</v>
      </c>
      <c r="J10" s="7">
        <v>8000</v>
      </c>
    </row>
    <row r="11" spans="1:11" x14ac:dyDescent="0.25">
      <c r="E11" s="8"/>
      <c r="F11" s="8"/>
      <c r="G11" s="8"/>
      <c r="H11" s="8"/>
      <c r="I11" s="9">
        <f>SUM(I6:I10)</f>
        <v>-67733.91</v>
      </c>
      <c r="J11" s="9">
        <f>SUM(J6:J10)</f>
        <v>133529.79999999999</v>
      </c>
      <c r="K11" s="10">
        <f>SUM(I11:J11)</f>
        <v>65795.889999999985</v>
      </c>
    </row>
    <row r="12" spans="1:11" x14ac:dyDescent="0.25">
      <c r="E12" s="8"/>
      <c r="F12" s="8"/>
      <c r="G12" s="8"/>
      <c r="H12" s="8"/>
      <c r="I12" s="7"/>
    </row>
    <row r="13" spans="1:11" x14ac:dyDescent="0.25">
      <c r="A13" s="3" t="s">
        <v>8</v>
      </c>
      <c r="B13" s="1" t="s">
        <v>9</v>
      </c>
      <c r="E13" s="8" t="s">
        <v>10</v>
      </c>
      <c r="F13" s="8"/>
      <c r="G13" s="8"/>
      <c r="H13" s="11">
        <v>419.15</v>
      </c>
      <c r="J13" s="7"/>
    </row>
    <row r="14" spans="1:11" x14ac:dyDescent="0.25">
      <c r="A14" s="3"/>
      <c r="B14" s="1" t="s">
        <v>9</v>
      </c>
      <c r="E14" s="8" t="s">
        <v>11</v>
      </c>
      <c r="F14" s="8"/>
      <c r="G14" s="8"/>
      <c r="H14" s="11">
        <v>780</v>
      </c>
      <c r="J14" s="7"/>
    </row>
    <row r="15" spans="1:11" x14ac:dyDescent="0.25">
      <c r="A15" s="3"/>
      <c r="B15" s="1" t="s">
        <v>9</v>
      </c>
      <c r="E15" s="8" t="s">
        <v>12</v>
      </c>
      <c r="F15" s="8"/>
      <c r="G15" s="8"/>
      <c r="H15" s="12">
        <f>1038.66-H18</f>
        <v>650.5200000000001</v>
      </c>
      <c r="I15" s="13">
        <f>SUM(H13:H15)</f>
        <v>1849.67</v>
      </c>
      <c r="J15" s="7"/>
    </row>
    <row r="16" spans="1:11" x14ac:dyDescent="0.25">
      <c r="A16" s="3"/>
      <c r="B16" s="1" t="s">
        <v>13</v>
      </c>
      <c r="E16" s="8" t="s">
        <v>10</v>
      </c>
      <c r="F16" s="8"/>
      <c r="G16" s="8"/>
      <c r="H16" s="14">
        <f>G24+G28-28</f>
        <v>1014</v>
      </c>
      <c r="I16" s="7"/>
      <c r="J16" s="7"/>
    </row>
    <row r="17" spans="1:10" x14ac:dyDescent="0.25">
      <c r="A17" s="3"/>
      <c r="E17" s="8" t="s">
        <v>11</v>
      </c>
      <c r="F17" s="8"/>
      <c r="G17" s="8"/>
      <c r="H17" s="14">
        <v>28</v>
      </c>
      <c r="I17" s="7"/>
      <c r="J17" s="7"/>
    </row>
    <row r="18" spans="1:10" x14ac:dyDescent="0.25">
      <c r="A18" s="3"/>
      <c r="E18" s="8" t="s">
        <v>12</v>
      </c>
      <c r="F18" s="8"/>
      <c r="G18" s="8"/>
      <c r="H18" s="15">
        <f>G25+G29</f>
        <v>388.14</v>
      </c>
      <c r="I18" s="7">
        <f>SUM(H16:H18)</f>
        <v>1430.1399999999999</v>
      </c>
      <c r="J18" s="7"/>
    </row>
    <row r="19" spans="1:10" x14ac:dyDescent="0.25">
      <c r="A19" s="3"/>
      <c r="B19" s="1" t="s">
        <v>14</v>
      </c>
      <c r="E19" s="8" t="s">
        <v>15</v>
      </c>
      <c r="F19" s="8"/>
      <c r="G19" s="8"/>
      <c r="H19" s="11">
        <v>2935.5</v>
      </c>
      <c r="J19" s="7"/>
    </row>
    <row r="20" spans="1:10" x14ac:dyDescent="0.25">
      <c r="B20" s="1" t="s">
        <v>14</v>
      </c>
      <c r="E20" s="8" t="s">
        <v>10</v>
      </c>
      <c r="F20" s="8"/>
      <c r="G20" s="8"/>
      <c r="H20" s="8">
        <v>2958.25</v>
      </c>
      <c r="I20" s="13">
        <f>SUM(H19:H20)</f>
        <v>5893.75</v>
      </c>
    </row>
    <row r="21" spans="1:10" x14ac:dyDescent="0.25">
      <c r="B21" s="1" t="s">
        <v>16</v>
      </c>
      <c r="E21" s="8"/>
      <c r="F21" s="8"/>
      <c r="G21" s="8"/>
      <c r="H21" s="8"/>
      <c r="I21" s="16">
        <f>SUM(I13:I20)</f>
        <v>9173.56</v>
      </c>
      <c r="J21" s="16">
        <f>SUM(J13:J20)</f>
        <v>0</v>
      </c>
    </row>
    <row r="22" spans="1:10" x14ac:dyDescent="0.25">
      <c r="B22" s="17" t="s">
        <v>17</v>
      </c>
      <c r="E22" s="8"/>
      <c r="F22" s="8"/>
      <c r="G22" s="8"/>
      <c r="H22" s="8"/>
      <c r="I22" s="18"/>
      <c r="J22" s="18"/>
    </row>
    <row r="23" spans="1:10" x14ac:dyDescent="0.25">
      <c r="B23" s="1" t="s">
        <v>18</v>
      </c>
      <c r="E23" s="8"/>
      <c r="F23" s="8"/>
      <c r="G23" s="8"/>
      <c r="H23" s="19">
        <v>1527.5</v>
      </c>
      <c r="J23" s="18"/>
    </row>
    <row r="24" spans="1:10" x14ac:dyDescent="0.25">
      <c r="C24" s="20" t="s">
        <v>19</v>
      </c>
      <c r="D24" s="20"/>
      <c r="E24" s="21"/>
      <c r="F24" s="21" t="s">
        <v>20</v>
      </c>
      <c r="G24" s="21">
        <v>475</v>
      </c>
      <c r="H24" s="19"/>
      <c r="J24" s="18"/>
    </row>
    <row r="25" spans="1:10" x14ac:dyDescent="0.25">
      <c r="C25" s="22"/>
      <c r="D25" s="22"/>
      <c r="E25" s="23"/>
      <c r="F25" s="21" t="s">
        <v>21</v>
      </c>
      <c r="G25" s="21">
        <v>100</v>
      </c>
      <c r="H25" s="19"/>
      <c r="J25" s="18"/>
    </row>
    <row r="26" spans="1:10" x14ac:dyDescent="0.25">
      <c r="A26" s="3"/>
      <c r="B26" s="1" t="s">
        <v>22</v>
      </c>
      <c r="C26" s="20"/>
      <c r="D26" s="20"/>
      <c r="E26" s="21"/>
      <c r="F26" s="21"/>
      <c r="G26" s="21"/>
      <c r="H26" s="11">
        <v>840</v>
      </c>
    </row>
    <row r="27" spans="1:10" x14ac:dyDescent="0.25">
      <c r="A27" s="3"/>
      <c r="B27" s="1" t="s">
        <v>23</v>
      </c>
      <c r="C27" s="20"/>
      <c r="D27" s="20"/>
      <c r="E27" s="21"/>
      <c r="F27" s="21"/>
      <c r="G27" s="21"/>
      <c r="H27" s="11"/>
    </row>
    <row r="28" spans="1:10" x14ac:dyDescent="0.25">
      <c r="A28" s="3"/>
      <c r="C28" s="20" t="s">
        <v>19</v>
      </c>
      <c r="D28" s="20"/>
      <c r="E28" s="21"/>
      <c r="F28" s="21" t="s">
        <v>20</v>
      </c>
      <c r="G28" s="24">
        <f>378+189</f>
        <v>567</v>
      </c>
      <c r="H28" s="11"/>
    </row>
    <row r="29" spans="1:10" x14ac:dyDescent="0.25">
      <c r="A29" s="3"/>
      <c r="C29" s="20"/>
      <c r="D29" s="20"/>
      <c r="E29" s="21"/>
      <c r="F29" s="21" t="s">
        <v>21</v>
      </c>
      <c r="G29" s="21">
        <f>258.36+29.78</f>
        <v>288.14</v>
      </c>
      <c r="H29" s="11">
        <f>4122.75</f>
        <v>4122.75</v>
      </c>
    </row>
    <row r="30" spans="1:10" ht="15.75" thickBot="1" x14ac:dyDescent="0.3">
      <c r="A30" s="3"/>
      <c r="C30" s="20"/>
      <c r="D30" s="20"/>
      <c r="E30" s="21"/>
      <c r="F30" s="21"/>
      <c r="G30" s="25">
        <f>SUM(G24:G29)</f>
        <v>1430.1399999999999</v>
      </c>
      <c r="H30" s="11"/>
    </row>
    <row r="31" spans="1:10" ht="15.75" thickTop="1" x14ac:dyDescent="0.25">
      <c r="A31" s="3"/>
      <c r="B31" s="1" t="s">
        <v>24</v>
      </c>
      <c r="C31" s="26"/>
      <c r="D31" s="26"/>
      <c r="E31" s="27"/>
      <c r="F31" s="27"/>
      <c r="G31" s="27"/>
      <c r="H31" s="11">
        <v>190</v>
      </c>
    </row>
    <row r="32" spans="1:10" x14ac:dyDescent="0.25">
      <c r="A32" s="3"/>
      <c r="B32" s="1" t="s">
        <v>25</v>
      </c>
      <c r="C32" s="26"/>
      <c r="D32" s="26"/>
      <c r="E32" s="27"/>
      <c r="F32" s="27"/>
      <c r="G32" s="27"/>
      <c r="H32" s="11">
        <v>171</v>
      </c>
    </row>
    <row r="33" spans="1:12" x14ac:dyDescent="0.25">
      <c r="A33" s="3"/>
      <c r="B33" s="1" t="s">
        <v>26</v>
      </c>
      <c r="C33" s="26"/>
      <c r="D33" s="26"/>
      <c r="E33" s="27"/>
      <c r="F33" s="27"/>
      <c r="G33" s="27"/>
      <c r="H33" s="28">
        <v>350</v>
      </c>
      <c r="I33" s="13"/>
    </row>
    <row r="34" spans="1:12" x14ac:dyDescent="0.25">
      <c r="A34" s="3"/>
      <c r="B34" s="1" t="s">
        <v>27</v>
      </c>
      <c r="C34" s="26"/>
      <c r="D34" s="26"/>
      <c r="E34" s="27"/>
      <c r="F34" s="27"/>
      <c r="G34" s="27"/>
      <c r="H34" s="12">
        <v>45</v>
      </c>
      <c r="I34" s="13">
        <f>SUM(H23:H34)</f>
        <v>7246.25</v>
      </c>
    </row>
    <row r="35" spans="1:12" x14ac:dyDescent="0.25">
      <c r="A35" s="3"/>
      <c r="B35" s="1" t="s">
        <v>28</v>
      </c>
      <c r="C35" s="26"/>
      <c r="D35" s="26"/>
      <c r="E35" s="27"/>
      <c r="F35" s="27"/>
      <c r="G35" s="27"/>
      <c r="H35" s="8"/>
      <c r="I35" s="7">
        <v>4262</v>
      </c>
    </row>
    <row r="36" spans="1:12" x14ac:dyDescent="0.25">
      <c r="A36" s="3"/>
      <c r="B36" s="1" t="s">
        <v>29</v>
      </c>
      <c r="C36" s="26"/>
      <c r="D36" s="26"/>
      <c r="E36" s="27"/>
      <c r="F36" s="27"/>
      <c r="G36" s="27"/>
      <c r="H36" s="8"/>
      <c r="I36" s="7">
        <v>1688</v>
      </c>
    </row>
    <row r="37" spans="1:12" x14ac:dyDescent="0.25">
      <c r="A37" s="3"/>
      <c r="B37" s="1" t="s">
        <v>30</v>
      </c>
      <c r="C37" s="26"/>
      <c r="D37" s="26"/>
      <c r="E37" s="27"/>
      <c r="F37" s="27"/>
      <c r="G37" s="27"/>
      <c r="H37" s="8"/>
      <c r="I37" s="7">
        <v>89896</v>
      </c>
    </row>
    <row r="38" spans="1:12" x14ac:dyDescent="0.25">
      <c r="A38" s="3"/>
      <c r="B38" s="1" t="s">
        <v>31</v>
      </c>
      <c r="C38" s="26"/>
      <c r="D38" s="26"/>
      <c r="E38" s="27"/>
      <c r="F38" s="27"/>
      <c r="G38" s="27"/>
      <c r="H38" s="8"/>
      <c r="I38" s="7">
        <v>-20000</v>
      </c>
    </row>
    <row r="39" spans="1:12" x14ac:dyDescent="0.25">
      <c r="A39" s="3"/>
      <c r="B39" s="1" t="s">
        <v>32</v>
      </c>
      <c r="C39" s="26"/>
      <c r="D39" s="26"/>
      <c r="E39" s="27"/>
      <c r="F39" s="27"/>
      <c r="G39" s="27"/>
      <c r="H39" s="8"/>
      <c r="I39" s="7">
        <v>0</v>
      </c>
    </row>
    <row r="40" spans="1:12" x14ac:dyDescent="0.25">
      <c r="A40" s="3"/>
      <c r="B40" s="1" t="s">
        <v>33</v>
      </c>
      <c r="E40" s="8"/>
      <c r="F40" s="8"/>
      <c r="G40" s="8"/>
      <c r="H40" s="11"/>
      <c r="J40" s="13">
        <v>3016.29</v>
      </c>
    </row>
    <row r="41" spans="1:12" x14ac:dyDescent="0.25">
      <c r="E41" s="8"/>
      <c r="F41" s="8"/>
      <c r="G41" s="19"/>
      <c r="H41" s="8"/>
      <c r="I41" s="9">
        <f>SUM(I21:I40)</f>
        <v>92265.81</v>
      </c>
      <c r="J41" s="9">
        <f>SUM(J21:J40)</f>
        <v>3016.29</v>
      </c>
      <c r="K41" s="10">
        <f>SUM(I41:J41)</f>
        <v>95282.099999999991</v>
      </c>
      <c r="L41" s="14"/>
    </row>
    <row r="42" spans="1:12" x14ac:dyDescent="0.25">
      <c r="E42" s="8"/>
      <c r="F42" s="8"/>
      <c r="G42" s="19"/>
      <c r="H42" s="8"/>
      <c r="I42" s="29"/>
      <c r="L42" s="14"/>
    </row>
    <row r="43" spans="1:12" x14ac:dyDescent="0.25">
      <c r="A43" s="3" t="s">
        <v>34</v>
      </c>
      <c r="B43" s="17" t="s">
        <v>35</v>
      </c>
      <c r="E43" s="8"/>
      <c r="F43" s="8"/>
      <c r="G43" s="19"/>
      <c r="H43" s="8"/>
      <c r="I43" s="29"/>
      <c r="L43" s="14"/>
    </row>
    <row r="44" spans="1:12" x14ac:dyDescent="0.25">
      <c r="B44" s="1" t="s">
        <v>36</v>
      </c>
      <c r="E44" s="8"/>
      <c r="F44" s="8"/>
      <c r="G44" s="19"/>
      <c r="H44" s="28">
        <v>645.9</v>
      </c>
    </row>
    <row r="45" spans="1:12" x14ac:dyDescent="0.25">
      <c r="A45" s="3"/>
      <c r="B45" s="1" t="s">
        <v>37</v>
      </c>
      <c r="E45" s="8"/>
      <c r="F45" s="8"/>
      <c r="G45" s="19"/>
      <c r="H45" s="28">
        <v>340</v>
      </c>
    </row>
    <row r="46" spans="1:12" x14ac:dyDescent="0.25">
      <c r="A46" s="3"/>
      <c r="B46" s="1" t="s">
        <v>38</v>
      </c>
      <c r="E46" s="8"/>
      <c r="F46" s="8"/>
      <c r="G46" s="19"/>
      <c r="H46" s="28">
        <v>859.57</v>
      </c>
    </row>
    <row r="47" spans="1:12" x14ac:dyDescent="0.25">
      <c r="A47" s="3"/>
      <c r="B47" s="1" t="s">
        <v>39</v>
      </c>
      <c r="E47" s="8"/>
      <c r="F47" s="8"/>
      <c r="G47" s="19"/>
      <c r="H47" s="12">
        <f>55+66+185.8</f>
        <v>306.8</v>
      </c>
      <c r="I47" s="13">
        <f>SUM(H44:H47)</f>
        <v>2152.27</v>
      </c>
    </row>
    <row r="48" spans="1:12" x14ac:dyDescent="0.25">
      <c r="A48" s="3"/>
      <c r="B48" s="1" t="s">
        <v>40</v>
      </c>
      <c r="E48" s="8"/>
      <c r="F48" s="8"/>
      <c r="G48" s="19"/>
      <c r="H48" s="8"/>
      <c r="I48" s="29">
        <v>3449.74</v>
      </c>
    </row>
    <row r="49" spans="1:12" x14ac:dyDescent="0.25">
      <c r="B49" s="1" t="s">
        <v>41</v>
      </c>
      <c r="I49" s="30">
        <v>28.9</v>
      </c>
    </row>
    <row r="50" spans="1:12" x14ac:dyDescent="0.25">
      <c r="B50" s="31" t="s">
        <v>42</v>
      </c>
      <c r="E50" s="32"/>
      <c r="F50" s="8"/>
      <c r="G50" s="33"/>
      <c r="H50" s="8"/>
      <c r="I50" s="7">
        <v>479.36</v>
      </c>
    </row>
    <row r="51" spans="1:12" x14ac:dyDescent="0.25">
      <c r="B51" s="31" t="s">
        <v>43</v>
      </c>
      <c r="E51" s="32"/>
      <c r="F51" s="8"/>
      <c r="G51" s="33"/>
      <c r="H51" s="8"/>
      <c r="I51" s="7">
        <v>1215.72</v>
      </c>
    </row>
    <row r="52" spans="1:12" x14ac:dyDescent="0.25">
      <c r="B52" s="1" t="s">
        <v>44</v>
      </c>
      <c r="E52" s="8"/>
      <c r="F52" s="8"/>
      <c r="G52" s="8"/>
      <c r="H52" s="11"/>
      <c r="I52" s="7">
        <v>231.58</v>
      </c>
    </row>
    <row r="53" spans="1:12" x14ac:dyDescent="0.25">
      <c r="B53" s="1" t="s">
        <v>45</v>
      </c>
      <c r="E53" s="8"/>
      <c r="F53" s="8"/>
      <c r="G53" s="8"/>
      <c r="H53" s="8"/>
      <c r="I53" s="7">
        <v>7.75</v>
      </c>
      <c r="J53" s="7"/>
    </row>
    <row r="54" spans="1:12" x14ac:dyDescent="0.25">
      <c r="B54" s="1" t="s">
        <v>46</v>
      </c>
      <c r="C54" s="1" t="s">
        <v>47</v>
      </c>
      <c r="E54" s="8"/>
      <c r="F54" s="8"/>
      <c r="G54" s="8"/>
      <c r="H54" s="8"/>
      <c r="I54" s="7">
        <v>896.62</v>
      </c>
    </row>
    <row r="55" spans="1:12" x14ac:dyDescent="0.25">
      <c r="B55" s="1" t="s">
        <v>48</v>
      </c>
      <c r="C55" s="1" t="s">
        <v>49</v>
      </c>
      <c r="H55" s="8">
        <v>2341.5</v>
      </c>
    </row>
    <row r="56" spans="1:12" x14ac:dyDescent="0.25">
      <c r="B56" s="1" t="s">
        <v>50</v>
      </c>
      <c r="C56" s="1" t="s">
        <v>51</v>
      </c>
      <c r="H56" s="8">
        <v>129.97999999999999</v>
      </c>
      <c r="I56" s="30"/>
    </row>
    <row r="57" spans="1:12" x14ac:dyDescent="0.25">
      <c r="C57" s="1" t="s">
        <v>52</v>
      </c>
      <c r="H57" s="19">
        <v>375</v>
      </c>
      <c r="I57" s="30"/>
    </row>
    <row r="58" spans="1:12" x14ac:dyDescent="0.25">
      <c r="C58" s="1" t="s">
        <v>53</v>
      </c>
      <c r="H58" s="19">
        <v>63</v>
      </c>
      <c r="I58" s="30">
        <f>SUM(H55:H58)</f>
        <v>2909.48</v>
      </c>
    </row>
    <row r="59" spans="1:12" x14ac:dyDescent="0.25">
      <c r="B59" s="1" t="s">
        <v>54</v>
      </c>
      <c r="C59" s="1" t="s">
        <v>55</v>
      </c>
      <c r="H59" s="8"/>
      <c r="I59" s="30">
        <v>8568</v>
      </c>
    </row>
    <row r="60" spans="1:12" x14ac:dyDescent="0.25">
      <c r="B60" s="1" t="s">
        <v>56</v>
      </c>
      <c r="H60" s="8"/>
      <c r="I60" s="30">
        <v>120.4</v>
      </c>
    </row>
    <row r="61" spans="1:12" x14ac:dyDescent="0.25">
      <c r="H61" s="8"/>
      <c r="I61" s="30"/>
    </row>
    <row r="62" spans="1:12" x14ac:dyDescent="0.25">
      <c r="E62" s="8"/>
      <c r="F62" s="8"/>
      <c r="G62" s="19"/>
      <c r="H62" s="8"/>
      <c r="I62" s="34">
        <f>SUM(I44:I61)</f>
        <v>20059.82</v>
      </c>
      <c r="J62" s="34">
        <f>SUM(J44:J61)</f>
        <v>0</v>
      </c>
      <c r="K62" s="10">
        <f>SUM(I62:J62)</f>
        <v>20059.82</v>
      </c>
    </row>
    <row r="63" spans="1:12" x14ac:dyDescent="0.25">
      <c r="E63" s="8"/>
      <c r="F63" s="8"/>
      <c r="G63" s="19"/>
      <c r="H63" s="8"/>
      <c r="I63" s="35"/>
    </row>
    <row r="64" spans="1:12" ht="15.75" thickBot="1" x14ac:dyDescent="0.3">
      <c r="A64" s="3" t="s">
        <v>57</v>
      </c>
      <c r="B64" s="47">
        <v>45747</v>
      </c>
      <c r="C64" s="47"/>
      <c r="E64" s="8"/>
      <c r="F64" s="8"/>
      <c r="G64" s="8"/>
      <c r="H64" s="8"/>
      <c r="I64" s="5">
        <f>I11+I41-I62</f>
        <v>4472.0799999999945</v>
      </c>
      <c r="J64" s="5">
        <f>J11+J41-J62</f>
        <v>136546.09</v>
      </c>
      <c r="K64" s="10">
        <f>SUM(I64:J64)</f>
        <v>141018.16999999998</v>
      </c>
      <c r="L64" s="36"/>
    </row>
    <row r="65" spans="1:11" ht="15.75" thickTop="1" x14ac:dyDescent="0.25">
      <c r="A65" s="3"/>
      <c r="E65" s="8"/>
      <c r="F65" s="8"/>
      <c r="G65" s="8"/>
      <c r="H65" s="8"/>
      <c r="I65" s="35"/>
    </row>
    <row r="66" spans="1:11" x14ac:dyDescent="0.25">
      <c r="A66" s="3" t="s">
        <v>58</v>
      </c>
      <c r="E66" s="8"/>
      <c r="F66" s="8"/>
      <c r="G66" s="8"/>
      <c r="H66" s="8"/>
      <c r="I66" s="35"/>
    </row>
    <row r="67" spans="1:11" x14ac:dyDescent="0.25">
      <c r="A67" s="3"/>
      <c r="E67" s="8"/>
      <c r="F67" s="8"/>
      <c r="G67" s="8"/>
      <c r="H67" s="8"/>
      <c r="I67" s="35"/>
    </row>
    <row r="68" spans="1:11" x14ac:dyDescent="0.25">
      <c r="A68" s="3" t="s">
        <v>59</v>
      </c>
      <c r="G68" s="37">
        <v>5326.09</v>
      </c>
      <c r="H68" s="8"/>
      <c r="I68" s="35"/>
    </row>
    <row r="69" spans="1:11" x14ac:dyDescent="0.25">
      <c r="A69" s="1" t="s">
        <v>60</v>
      </c>
      <c r="B69" s="1" t="s">
        <v>61</v>
      </c>
      <c r="G69" s="38">
        <v>60</v>
      </c>
      <c r="H69" s="8"/>
      <c r="I69" s="35"/>
    </row>
    <row r="70" spans="1:11" x14ac:dyDescent="0.25">
      <c r="A70" s="1" t="s">
        <v>62</v>
      </c>
      <c r="G70" s="38">
        <v>0</v>
      </c>
      <c r="H70" s="8"/>
      <c r="I70" s="35"/>
    </row>
    <row r="71" spans="1:11" ht="15.75" thickBot="1" x14ac:dyDescent="0.3">
      <c r="A71" s="1" t="s">
        <v>63</v>
      </c>
      <c r="E71" s="1" t="s">
        <v>3</v>
      </c>
      <c r="G71" s="39">
        <f>G68-G69</f>
        <v>5266.09</v>
      </c>
      <c r="H71" s="8"/>
      <c r="I71" s="35"/>
    </row>
    <row r="72" spans="1:11" ht="16.5" thickTop="1" thickBot="1" x14ac:dyDescent="0.3">
      <c r="E72" s="8" t="s">
        <v>4</v>
      </c>
      <c r="F72" s="8"/>
      <c r="G72" s="40">
        <v>60529.8</v>
      </c>
      <c r="H72" s="21">
        <f>SUM(G71:G72)</f>
        <v>65795.89</v>
      </c>
      <c r="I72" s="3"/>
    </row>
    <row r="73" spans="1:11" ht="15.75" thickTop="1" x14ac:dyDescent="0.25">
      <c r="E73" s="8"/>
      <c r="F73" s="8"/>
      <c r="G73" s="8"/>
      <c r="H73" s="21"/>
      <c r="I73" s="3"/>
    </row>
    <row r="74" spans="1:11" x14ac:dyDescent="0.25">
      <c r="A74" s="17" t="s">
        <v>64</v>
      </c>
      <c r="G74" s="37">
        <v>4472.08</v>
      </c>
      <c r="H74" s="21"/>
      <c r="I74" s="3"/>
    </row>
    <row r="75" spans="1:11" x14ac:dyDescent="0.25">
      <c r="A75" s="1" t="s">
        <v>60</v>
      </c>
      <c r="G75" s="38">
        <v>0</v>
      </c>
      <c r="H75" s="21"/>
      <c r="I75" s="3"/>
    </row>
    <row r="76" spans="1:11" x14ac:dyDescent="0.25">
      <c r="A76" s="1" t="s">
        <v>62</v>
      </c>
      <c r="G76" s="38">
        <v>0</v>
      </c>
      <c r="H76" s="21"/>
      <c r="I76" s="3"/>
    </row>
    <row r="77" spans="1:11" ht="15.75" thickBot="1" x14ac:dyDescent="0.3">
      <c r="A77" s="1" t="s">
        <v>63</v>
      </c>
      <c r="E77" s="1" t="s">
        <v>3</v>
      </c>
      <c r="G77" s="41">
        <f>G74-G75</f>
        <v>4472.08</v>
      </c>
      <c r="H77" s="21"/>
      <c r="I77" s="42">
        <f>G77</f>
        <v>4472.08</v>
      </c>
      <c r="K77" s="36"/>
    </row>
    <row r="78" spans="1:11" ht="16.5" thickTop="1" thickBot="1" x14ac:dyDescent="0.3">
      <c r="A78" s="17" t="s">
        <v>64</v>
      </c>
      <c r="E78" s="1" t="s">
        <v>4</v>
      </c>
      <c r="G78" s="43">
        <v>136546.09</v>
      </c>
      <c r="H78" s="21">
        <f>SUM(G77:G78)</f>
        <v>141018.16999999998</v>
      </c>
      <c r="I78" s="6"/>
      <c r="J78" s="42">
        <f>G78</f>
        <v>136546.09</v>
      </c>
    </row>
    <row r="79" spans="1:11" ht="15.75" thickTop="1" x14ac:dyDescent="0.25"/>
    <row r="80" spans="1:11" ht="15.75" thickBot="1" x14ac:dyDescent="0.3">
      <c r="A80" s="17" t="s">
        <v>64</v>
      </c>
      <c r="E80" s="1" t="s">
        <v>65</v>
      </c>
      <c r="G80" s="44"/>
      <c r="I80" s="42">
        <f>G85</f>
        <v>2313.77</v>
      </c>
    </row>
    <row r="81" spans="2:7" ht="15.75" thickTop="1" x14ac:dyDescent="0.25">
      <c r="B81" s="1" t="s">
        <v>66</v>
      </c>
      <c r="F81" s="8"/>
      <c r="G81" s="37">
        <v>1347</v>
      </c>
    </row>
    <row r="82" spans="2:7" x14ac:dyDescent="0.25">
      <c r="B82" s="1" t="s">
        <v>67</v>
      </c>
      <c r="F82" s="37">
        <v>2577.8000000000002</v>
      </c>
      <c r="G82" s="8"/>
    </row>
    <row r="83" spans="2:7" x14ac:dyDescent="0.25">
      <c r="B83" s="1" t="s">
        <v>68</v>
      </c>
      <c r="F83" s="8">
        <v>-100</v>
      </c>
      <c r="G83" s="8"/>
    </row>
    <row r="84" spans="2:7" x14ac:dyDescent="0.25">
      <c r="B84" s="1" t="s">
        <v>69</v>
      </c>
      <c r="F84" s="8">
        <v>-108.88</v>
      </c>
      <c r="G84" s="8"/>
    </row>
    <row r="85" spans="2:7" x14ac:dyDescent="0.25">
      <c r="B85" s="1" t="s">
        <v>70</v>
      </c>
      <c r="F85" s="45">
        <v>-55.15</v>
      </c>
      <c r="G85" s="30">
        <f>SUM(F82:F85)</f>
        <v>2313.77</v>
      </c>
    </row>
    <row r="86" spans="2:7" ht="15.75" thickBot="1" x14ac:dyDescent="0.3">
      <c r="B86" s="1" t="s">
        <v>71</v>
      </c>
      <c r="F86" s="8"/>
      <c r="G86" s="39">
        <f>SUM(G81:G85)</f>
        <v>3660.77</v>
      </c>
    </row>
    <row r="87" spans="2:7" ht="15.75" thickTop="1" x14ac:dyDescent="0.25">
      <c r="F87" s="8"/>
      <c r="G87" s="8"/>
    </row>
  </sheetData>
  <mergeCells count="4">
    <mergeCell ref="A1:I1"/>
    <mergeCell ref="A2:I2"/>
    <mergeCell ref="A3:I3"/>
    <mergeCell ref="B64:C64"/>
  </mergeCells>
  <printOptions gridLines="1"/>
  <pageMargins left="0.70866141732283472" right="0.70866141732283472" top="0.74803149606299213" bottom="0.74803149606299213" header="0.31496062992125984" footer="0.31496062992125984"/>
  <pageSetup scale="66" fitToHeight="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Drewniak</dc:creator>
  <cp:lastModifiedBy>Denise</cp:lastModifiedBy>
  <cp:lastPrinted>2025-07-26T02:51:49Z</cp:lastPrinted>
  <dcterms:created xsi:type="dcterms:W3CDTF">2025-05-18T23:32:01Z</dcterms:created>
  <dcterms:modified xsi:type="dcterms:W3CDTF">2025-07-26T02:56:16Z</dcterms:modified>
</cp:coreProperties>
</file>